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2"/>
  </bookViews>
  <sheets>
    <sheet name="Nodrosinajums" sheetId="1" r:id="rId1"/>
    <sheet name="Pakalpoj-sn" sheetId="2" r:id="rId2"/>
    <sheet name="U-K-apjomi" sheetId="3" r:id="rId3"/>
  </sheets>
  <calcPr calcId="125725"/>
</workbook>
</file>

<file path=xl/calcChain.xml><?xml version="1.0" encoding="utf-8"?>
<calcChain xmlns="http://schemas.openxmlformats.org/spreadsheetml/2006/main">
  <c r="K54" i="3"/>
  <c r="I45"/>
  <c r="F8" i="1"/>
  <c r="J45" i="3"/>
  <c r="D45"/>
  <c r="B15" i="1"/>
  <c r="B14"/>
  <c r="B13"/>
  <c r="J8"/>
  <c r="E8"/>
  <c r="H7" i="2"/>
  <c r="I7" s="1"/>
  <c r="H6"/>
  <c r="I6" s="1"/>
  <c r="E7" i="1"/>
  <c r="F18" i="3"/>
  <c r="G18" s="1"/>
  <c r="J17"/>
  <c r="J16"/>
  <c r="I17"/>
  <c r="I16"/>
  <c r="K18"/>
  <c r="K17"/>
  <c r="K16"/>
  <c r="H18"/>
  <c r="I18" s="1"/>
  <c r="J18" s="1"/>
  <c r="H17"/>
  <c r="H16"/>
  <c r="G17"/>
  <c r="G16"/>
  <c r="F17"/>
  <c r="F16"/>
  <c r="I8"/>
  <c r="I7"/>
  <c r="J7" s="1"/>
  <c r="J8"/>
  <c r="J9"/>
  <c r="K9"/>
  <c r="I9"/>
  <c r="H9"/>
  <c r="H8"/>
  <c r="H7"/>
  <c r="F9"/>
  <c r="G9" s="1"/>
  <c r="F8"/>
  <c r="G8" s="1"/>
  <c r="G7"/>
  <c r="F7"/>
  <c r="D9"/>
  <c r="D8"/>
  <c r="D7"/>
  <c r="C7" i="2"/>
  <c r="L6" i="1"/>
  <c r="E6"/>
  <c r="C5" i="2"/>
  <c r="B7"/>
  <c r="B6"/>
  <c r="B5"/>
  <c r="M6" i="1" l="1"/>
  <c r="A2" i="3" l="1"/>
  <c r="K7" i="1"/>
  <c r="G7"/>
  <c r="H5" i="2"/>
  <c r="I5" s="1"/>
  <c r="I6" i="1"/>
  <c r="A43" i="3"/>
  <c r="A52" s="1"/>
  <c r="G45"/>
  <c r="E45"/>
  <c r="A25"/>
  <c r="A34" s="1"/>
  <c r="A7"/>
  <c r="A16" s="1"/>
  <c r="E36"/>
  <c r="E35"/>
  <c r="E34"/>
  <c r="E27"/>
  <c r="E26"/>
  <c r="E25"/>
  <c r="A2" i="2"/>
  <c r="K6" i="1" l="1"/>
  <c r="G6"/>
  <c r="M52" i="3"/>
  <c r="M53"/>
  <c r="M35" l="1"/>
  <c r="M36" l="1"/>
  <c r="M34"/>
  <c r="G8" i="1" l="1"/>
  <c r="K8"/>
  <c r="J54" i="3"/>
  <c r="H54"/>
  <c r="M54" s="1"/>
</calcChain>
</file>

<file path=xl/sharedStrings.xml><?xml version="1.0" encoding="utf-8"?>
<sst xmlns="http://schemas.openxmlformats.org/spreadsheetml/2006/main" count="207" uniqueCount="65">
  <si>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</si>
  <si>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</si>
  <si>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</si>
  <si>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</si>
  <si>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</si>
  <si>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</si>
  <si>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</si>
  <si>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</si>
  <si>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</si>
  <si>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</si>
  <si>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</si>
  <si>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</si>
  <si>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</si>
  <si>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</si>
  <si>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</si>
  <si>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</si>
  <si>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</si>
  <si>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</si>
  <si>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</si>
  <si>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</si>
  <si>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</si>
  <si>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</si>
  <si>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</si>
  <si>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</si>
  <si>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</si>
  <si>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</si>
  <si>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</si>
  <si>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</si>
  <si>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</si>
  <si>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</si>
  <si>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</si>
  <si>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</si>
  <si>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</si>
  <si>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</si>
  <si>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</si>
  <si>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</si>
  <si>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</si>
  <si>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</si>
  <si>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</si>
  <si>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</si>
  <si>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</si>
  <si>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Piegādātā ūdens kvalitāte</t>
  </si>
  <si>
    <t>Vidē novadīto notekūdeņu kvalitāte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</si>
  <si>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</si>
  <si>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</si>
  <si>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</si>
  <si>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</si>
  <si>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</si>
  <si>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</si>
  <si>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</si>
  <si>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</si>
  <si>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Jaunjelgavas novads</t>
  </si>
  <si>
    <t>Daudzeva</t>
  </si>
  <si>
    <t>Sunākste</t>
  </si>
  <si>
    <t>Sērene</t>
  </si>
  <si>
    <t>Daudzeses pagasta pārvalde</t>
  </si>
  <si>
    <t>Jaunjelgavas novada pašvaldības iestāde</t>
  </si>
  <si>
    <t>Pašvaldības lēmums</t>
  </si>
  <si>
    <t>Ir atbilstoša normatīvajām prasībām, urbumos Fe=0,67-0,68 mg/l; pie lietotāja Fe&lt;0,2 mg/l.</t>
  </si>
  <si>
    <t>Neatbilst vides normatīvajām prasībām, SV=58 mg/l, BSP=43 mg/l, ĶSP=124 mg/l.</t>
  </si>
  <si>
    <t>Sunākstes pagasta pārvalde</t>
  </si>
  <si>
    <t>Sērenes pagasta pārvalde</t>
  </si>
  <si>
    <t>Dati kanalizācijas bilancei nav pietiekoši un nav ticami</t>
  </si>
  <si>
    <t>Dati ūdens bilancei nav pietiekoši un nav ticami</t>
  </si>
  <si>
    <t>Daļēji atbilst normatīvajām prasībām (Fe=0,18-0,26 mg/l).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</si>
</sst>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8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1" fontId="2" fillId="0" borderId="1" xfId="0" applyNumberFormat="1" applyFont="1" applyFill="1" applyBorder="1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1" xfId="0" applyNumberFormat="1" applyFont="1" applyFill="1" applyBorder="1"/>
    <xf numFmtId="1" fontId="2" fillId="0" borderId="0" xfId="0" applyNumberFormat="1" applyFont="1" applyFill="1"/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1" fontId="2" fillId="0" borderId="4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6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0" xfId="0" applyFill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workbookViewId="0">
      <selection activeCell="F6" sqref="F6"/>
    </sheetView>
  </sheetViews>
  <sheetFormatPr defaultRowHeight="15.75"/>
  <cols>
    <col min="1" max="1" width="6" style="13" customWidth="1"/>
    <col min="2" max="2" width="19.140625" style="13" customWidth="1"/>
    <col min="3" max="5" width="8.85546875" style="13" customWidth="1"/>
    <col min="6" max="9" width="9.5703125" style="13" customWidth="1"/>
    <col min="10" max="10" width="9.140625" style="13"/>
    <col min="11" max="11" width="8.28515625" style="13" customWidth="1"/>
    <col min="12" max="16384" width="9.140625" style="13"/>
  </cols>
  <sheetData>
    <row r="1" spans="1:13" ht="18.75">
      <c r="A1" s="75" t="s">
        <v>33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18.75">
      <c r="A2" s="14" t="s">
        <v>51</v>
      </c>
    </row>
    <row r="3" spans="1:13" s="7" customFormat="1" ht="36" customHeight="1">
      <c r="A3" s="63" t="s">
        <v>0</v>
      </c>
      <c r="B3" s="63" t="s">
        <v>1</v>
      </c>
      <c r="C3" s="63" t="s">
        <v>2</v>
      </c>
      <c r="D3" s="63"/>
      <c r="E3" s="63"/>
      <c r="F3" s="63" t="s">
        <v>3</v>
      </c>
      <c r="G3" s="63"/>
      <c r="H3" s="63"/>
      <c r="I3" s="63"/>
      <c r="J3" s="63" t="s">
        <v>8</v>
      </c>
      <c r="K3" s="63"/>
      <c r="L3" s="63"/>
      <c r="M3" s="63"/>
    </row>
    <row r="4" spans="1:13" ht="31.5" customHeight="1">
      <c r="A4" s="64"/>
      <c r="B4" s="65"/>
      <c r="C4" s="66" t="s">
        <v>30</v>
      </c>
      <c r="D4" s="66" t="s">
        <v>31</v>
      </c>
      <c r="E4" s="66" t="s">
        <v>32</v>
      </c>
      <c r="F4" s="66" t="s">
        <v>4</v>
      </c>
      <c r="G4" s="66"/>
      <c r="H4" s="68" t="s">
        <v>5</v>
      </c>
      <c r="I4" s="69"/>
      <c r="J4" s="66" t="s">
        <v>4</v>
      </c>
      <c r="K4" s="66"/>
      <c r="L4" s="68" t="s">
        <v>5</v>
      </c>
      <c r="M4" s="69"/>
    </row>
    <row r="5" spans="1:13">
      <c r="A5" s="65"/>
      <c r="B5" s="65"/>
      <c r="C5" s="67"/>
      <c r="D5" s="67"/>
      <c r="E5" s="67"/>
      <c r="F5" s="45" t="s">
        <v>6</v>
      </c>
      <c r="G5" s="45" t="s">
        <v>7</v>
      </c>
      <c r="H5" s="45" t="s">
        <v>6</v>
      </c>
      <c r="I5" s="45" t="s">
        <v>7</v>
      </c>
      <c r="J5" s="45" t="s">
        <v>6</v>
      </c>
      <c r="K5" s="45" t="s">
        <v>7</v>
      </c>
      <c r="L5" s="45" t="s">
        <v>6</v>
      </c>
      <c r="M5" s="45" t="s">
        <v>7</v>
      </c>
    </row>
    <row r="6" spans="1:13">
      <c r="A6" s="45">
        <v>1</v>
      </c>
      <c r="B6" s="44" t="s">
        <v>52</v>
      </c>
      <c r="C6" s="44">
        <v>1050</v>
      </c>
      <c r="D6" s="44">
        <v>820</v>
      </c>
      <c r="E6" s="44">
        <f>+D6</f>
        <v>820</v>
      </c>
      <c r="F6" s="44">
        <v>384</v>
      </c>
      <c r="G6" s="15">
        <f>+F6/E6</f>
        <v>0.4682926829268293</v>
      </c>
      <c r="H6" s="45">
        <v>780</v>
      </c>
      <c r="I6" s="15">
        <f>+H6/E6</f>
        <v>0.95121951219512191</v>
      </c>
      <c r="J6" s="44">
        <v>347</v>
      </c>
      <c r="K6" s="15">
        <f>+J6/E6</f>
        <v>0.42317073170731706</v>
      </c>
      <c r="L6" s="45">
        <f>+H6</f>
        <v>780</v>
      </c>
      <c r="M6" s="16">
        <f t="shared" ref="M6" si="0">L6/E6</f>
        <v>0.95121951219512191</v>
      </c>
    </row>
    <row r="7" spans="1:13">
      <c r="A7" s="45">
        <v>2</v>
      </c>
      <c r="B7" s="44" t="s">
        <v>53</v>
      </c>
      <c r="C7" s="44">
        <v>533</v>
      </c>
      <c r="D7" s="44">
        <v>184</v>
      </c>
      <c r="E7" s="44">
        <f>+D7</f>
        <v>184</v>
      </c>
      <c r="F7" s="44">
        <v>161</v>
      </c>
      <c r="G7" s="15">
        <f t="shared" ref="G7:G8" si="1">+F7/E7</f>
        <v>0.875</v>
      </c>
      <c r="H7" s="45" t="s">
        <v>29</v>
      </c>
      <c r="I7" s="16" t="s">
        <v>29</v>
      </c>
      <c r="J7" s="44">
        <v>109</v>
      </c>
      <c r="K7" s="15">
        <f t="shared" ref="K7:K8" si="2">+J7/E7</f>
        <v>0.59239130434782605</v>
      </c>
      <c r="L7" s="45" t="s">
        <v>29</v>
      </c>
      <c r="M7" s="16" t="s">
        <v>29</v>
      </c>
    </row>
    <row r="8" spans="1:13">
      <c r="A8" s="45">
        <v>3</v>
      </c>
      <c r="B8" s="44" t="s">
        <v>54</v>
      </c>
      <c r="C8" s="44">
        <v>220</v>
      </c>
      <c r="D8" s="44">
        <v>195</v>
      </c>
      <c r="E8" s="44">
        <f>+D8</f>
        <v>195</v>
      </c>
      <c r="F8" s="44">
        <f>+E8</f>
        <v>195</v>
      </c>
      <c r="G8" s="15">
        <f t="shared" si="1"/>
        <v>1</v>
      </c>
      <c r="H8" s="45" t="s">
        <v>29</v>
      </c>
      <c r="I8" s="16" t="s">
        <v>29</v>
      </c>
      <c r="J8" s="44">
        <f>+F8</f>
        <v>195</v>
      </c>
      <c r="K8" s="15">
        <f t="shared" si="2"/>
        <v>1</v>
      </c>
      <c r="L8" s="45" t="s">
        <v>29</v>
      </c>
      <c r="M8" s="16" t="s">
        <v>29</v>
      </c>
    </row>
    <row r="9" spans="1:13" ht="9" customHeight="1"/>
    <row r="10" spans="1:13" ht="35.25" customHeight="1">
      <c r="A10" s="63" t="s">
        <v>0</v>
      </c>
      <c r="B10" s="63" t="s">
        <v>1</v>
      </c>
      <c r="C10" s="66" t="s">
        <v>37</v>
      </c>
      <c r="D10" s="66"/>
      <c r="E10" s="66"/>
      <c r="F10" s="67"/>
      <c r="G10" s="68" t="s">
        <v>39</v>
      </c>
      <c r="H10" s="72"/>
      <c r="I10" s="69"/>
    </row>
    <row r="11" spans="1:13">
      <c r="A11" s="64"/>
      <c r="B11" s="65"/>
      <c r="C11" s="68" t="s">
        <v>10</v>
      </c>
      <c r="D11" s="70"/>
      <c r="E11" s="68" t="s">
        <v>11</v>
      </c>
      <c r="F11" s="71"/>
      <c r="G11" s="73" t="s">
        <v>47</v>
      </c>
      <c r="H11" s="73" t="s">
        <v>40</v>
      </c>
      <c r="I11" s="73" t="s">
        <v>48</v>
      </c>
    </row>
    <row r="12" spans="1:13" ht="47.25">
      <c r="A12" s="65"/>
      <c r="B12" s="65"/>
      <c r="C12" s="45" t="s">
        <v>38</v>
      </c>
      <c r="D12" s="45" t="s">
        <v>50</v>
      </c>
      <c r="E12" s="45" t="s">
        <v>38</v>
      </c>
      <c r="F12" s="45" t="s">
        <v>50</v>
      </c>
      <c r="G12" s="74"/>
      <c r="H12" s="74"/>
      <c r="I12" s="74"/>
    </row>
    <row r="13" spans="1:13">
      <c r="A13" s="45">
        <v>1</v>
      </c>
      <c r="B13" s="44" t="str">
        <f>+B6</f>
        <v>Daudzeva</v>
      </c>
      <c r="C13" s="45">
        <v>3</v>
      </c>
      <c r="D13" s="45">
        <v>3</v>
      </c>
      <c r="E13" s="45">
        <v>3</v>
      </c>
      <c r="F13" s="45">
        <v>3</v>
      </c>
      <c r="G13" s="16" t="s">
        <v>29</v>
      </c>
      <c r="H13" s="16" t="s">
        <v>29</v>
      </c>
      <c r="I13" s="16" t="s">
        <v>29</v>
      </c>
      <c r="J13" s="17"/>
    </row>
    <row r="14" spans="1:13">
      <c r="A14" s="45">
        <v>2</v>
      </c>
      <c r="B14" s="44" t="str">
        <f>+B7</f>
        <v>Sunākste</v>
      </c>
      <c r="C14" s="45">
        <v>6</v>
      </c>
      <c r="D14" s="45">
        <v>4</v>
      </c>
      <c r="E14" s="45">
        <v>6</v>
      </c>
      <c r="F14" s="45">
        <v>4</v>
      </c>
      <c r="G14" s="16">
        <v>0</v>
      </c>
      <c r="H14" s="16">
        <v>0</v>
      </c>
      <c r="I14" s="16">
        <v>0</v>
      </c>
      <c r="J14" s="17"/>
    </row>
    <row r="15" spans="1:13">
      <c r="A15" s="45">
        <v>3</v>
      </c>
      <c r="B15" s="44" t="str">
        <f>+B8</f>
        <v>Sērene</v>
      </c>
      <c r="C15" s="45">
        <v>1</v>
      </c>
      <c r="D15" s="45">
        <v>1</v>
      </c>
      <c r="E15" s="45">
        <v>1</v>
      </c>
      <c r="F15" s="45">
        <v>1</v>
      </c>
      <c r="G15" s="16">
        <v>0</v>
      </c>
      <c r="H15" s="16">
        <v>0</v>
      </c>
      <c r="I15" s="16">
        <v>0</v>
      </c>
      <c r="J15" s="17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C11" sqref="C11"/>
    </sheetView>
  </sheetViews>
  <sheetFormatPr defaultRowHeight="15.75"/>
  <cols>
    <col min="1" max="1" width="6" style="19" customWidth="1"/>
    <col min="2" max="2" width="18.140625" style="13" customWidth="1"/>
    <col min="3" max="3" width="8" style="13" customWidth="1"/>
    <col min="4" max="4" width="13.5703125" style="13" customWidth="1"/>
    <col min="5" max="5" width="5.5703125" style="13" customWidth="1"/>
    <col min="6" max="6" width="18.28515625" style="13" customWidth="1"/>
    <col min="7" max="7" width="23.5703125" style="13" customWidth="1"/>
    <col min="8" max="8" width="16.7109375" style="13" customWidth="1"/>
    <col min="9" max="9" width="8.28515625" style="13" customWidth="1"/>
    <col min="10" max="10" width="11.140625" style="13" customWidth="1"/>
    <col min="11" max="11" width="8.28515625" style="13" customWidth="1"/>
    <col min="12" max="16384" width="9.140625" style="13"/>
  </cols>
  <sheetData>
    <row r="1" spans="1:10" ht="18.75">
      <c r="A1" s="18" t="s">
        <v>34</v>
      </c>
    </row>
    <row r="2" spans="1:10" ht="18.75">
      <c r="A2" s="18" t="str">
        <f>+Nodrosinajums!A2</f>
        <v>Jaunjelgavas novads</v>
      </c>
    </row>
    <row r="3" spans="1:10" s="7" customFormat="1" ht="39.75" customHeight="1">
      <c r="A3" s="73" t="s">
        <v>0</v>
      </c>
      <c r="B3" s="73" t="s">
        <v>1</v>
      </c>
      <c r="C3" s="47"/>
      <c r="D3" s="84" t="s">
        <v>9</v>
      </c>
      <c r="E3" s="85"/>
      <c r="F3" s="81" t="s">
        <v>12</v>
      </c>
      <c r="G3" s="82"/>
      <c r="H3" s="82"/>
      <c r="I3" s="82"/>
      <c r="J3" s="83"/>
    </row>
    <row r="4" spans="1:10" ht="34.5" customHeight="1">
      <c r="A4" s="79"/>
      <c r="B4" s="80"/>
      <c r="C4" s="41"/>
      <c r="D4" s="86"/>
      <c r="E4" s="87"/>
      <c r="F4" s="45" t="s">
        <v>13</v>
      </c>
      <c r="G4" s="45" t="s">
        <v>35</v>
      </c>
      <c r="H4" s="45" t="s">
        <v>14</v>
      </c>
      <c r="I4" s="68" t="s">
        <v>15</v>
      </c>
      <c r="J4" s="70"/>
    </row>
    <row r="5" spans="1:10" s="55" customFormat="1" ht="31.5" customHeight="1">
      <c r="A5" s="53">
        <v>1</v>
      </c>
      <c r="B5" s="54" t="str">
        <f>+Nodrosinajums!B6</f>
        <v>Daudzeva</v>
      </c>
      <c r="C5" s="54" t="str">
        <f>+C6</f>
        <v>U,K</v>
      </c>
      <c r="D5" s="77" t="s">
        <v>55</v>
      </c>
      <c r="E5" s="88"/>
      <c r="F5" s="54" t="s">
        <v>56</v>
      </c>
      <c r="G5" s="54" t="s">
        <v>57</v>
      </c>
      <c r="H5" s="54" t="str">
        <f>+D5</f>
        <v>Daudzeses pagasta pārvalde</v>
      </c>
      <c r="I5" s="77" t="str">
        <f>+H5</f>
        <v>Daudzeses pagasta pārvalde</v>
      </c>
      <c r="J5" s="78"/>
    </row>
    <row r="6" spans="1:10" ht="33.75" customHeight="1">
      <c r="A6" s="45">
        <v>2</v>
      </c>
      <c r="B6" s="54" t="str">
        <f>+Nodrosinajums!B7</f>
        <v>Sunākste</v>
      </c>
      <c r="C6" s="46" t="s">
        <v>49</v>
      </c>
      <c r="D6" s="77" t="s">
        <v>60</v>
      </c>
      <c r="E6" s="88"/>
      <c r="F6" s="54" t="s">
        <v>56</v>
      </c>
      <c r="G6" s="54" t="s">
        <v>57</v>
      </c>
      <c r="H6" s="54" t="str">
        <f>+D6</f>
        <v>Sunākstes pagasta pārvalde</v>
      </c>
      <c r="I6" s="77" t="str">
        <f>+H6</f>
        <v>Sunākstes pagasta pārvalde</v>
      </c>
      <c r="J6" s="78"/>
    </row>
    <row r="7" spans="1:10" ht="47.25">
      <c r="A7" s="45">
        <v>3</v>
      </c>
      <c r="B7" s="44" t="str">
        <f>+Nodrosinajums!B8</f>
        <v>Sērene</v>
      </c>
      <c r="C7" s="46" t="str">
        <f>+C6</f>
        <v>U,K</v>
      </c>
      <c r="D7" s="76" t="s">
        <v>61</v>
      </c>
      <c r="E7" s="89"/>
      <c r="F7" s="44" t="s">
        <v>56</v>
      </c>
      <c r="G7" s="44" t="s">
        <v>57</v>
      </c>
      <c r="H7" s="44" t="str">
        <f>+D7</f>
        <v>Sērenes pagasta pārvalde</v>
      </c>
      <c r="I7" s="76" t="str">
        <f>+H7</f>
        <v>Sērenes pagasta pārvalde</v>
      </c>
      <c r="J7" s="71"/>
    </row>
  </sheetData>
  <mergeCells count="11">
    <mergeCell ref="I7:J7"/>
    <mergeCell ref="I6:J6"/>
    <mergeCell ref="A3:A4"/>
    <mergeCell ref="B3:B4"/>
    <mergeCell ref="F3:J3"/>
    <mergeCell ref="D3:E4"/>
    <mergeCell ref="D5:E5"/>
    <mergeCell ref="I4:J4"/>
    <mergeCell ref="I5:J5"/>
    <mergeCell ref="D6:E6"/>
    <mergeCell ref="D7:E7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6"/>
  <sheetViews>
    <sheetView tabSelected="1" workbookViewId="0">
      <selection activeCell="B13" sqref="B13:B15"/>
    </sheetView>
  </sheetViews>
  <sheetFormatPr defaultRowHeight="15"/>
  <cols>
    <col min="1" max="1" width="14.140625" style="3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0" style="3" hidden="1" customWidth="1"/>
    <col min="14" max="16384" width="9.140625" style="3"/>
  </cols>
  <sheetData>
    <row r="1" spans="1:12" ht="18.75">
      <c r="A1" s="1" t="s">
        <v>36</v>
      </c>
    </row>
    <row r="2" spans="1:12" ht="24" customHeight="1">
      <c r="A2" s="1" t="str">
        <f>+Nodrosinajums!A2</f>
        <v>Jaunjelgavas novads</v>
      </c>
    </row>
    <row r="3" spans="1:12" s="6" customFormat="1" ht="9" customHeight="1">
      <c r="A3" s="4"/>
      <c r="B3" s="5"/>
    </row>
    <row r="4" spans="1:12" s="7" customFormat="1" ht="15.75">
      <c r="A4" s="63" t="s">
        <v>1</v>
      </c>
      <c r="B4" s="63" t="s">
        <v>16</v>
      </c>
      <c r="C4" s="63"/>
      <c r="D4" s="100" t="s">
        <v>10</v>
      </c>
      <c r="E4" s="101"/>
      <c r="F4" s="101"/>
      <c r="G4" s="101"/>
      <c r="H4" s="102"/>
      <c r="I4" s="102"/>
      <c r="J4" s="102"/>
      <c r="K4" s="102"/>
      <c r="L4" s="103"/>
    </row>
    <row r="5" spans="1:12" s="7" customFormat="1" ht="33" customHeight="1">
      <c r="A5" s="63"/>
      <c r="B5" s="63"/>
      <c r="C5" s="63"/>
      <c r="D5" s="63" t="s">
        <v>17</v>
      </c>
      <c r="E5" s="63"/>
      <c r="F5" s="81" t="s">
        <v>23</v>
      </c>
      <c r="G5" s="83"/>
      <c r="H5" s="63" t="s">
        <v>20</v>
      </c>
      <c r="I5" s="63"/>
      <c r="J5" s="63"/>
      <c r="K5" s="63"/>
      <c r="L5" s="63"/>
    </row>
    <row r="6" spans="1:12" s="7" customFormat="1" ht="33" customHeight="1">
      <c r="A6" s="63"/>
      <c r="B6" s="63"/>
      <c r="C6" s="63"/>
      <c r="D6" s="43" t="s">
        <v>18</v>
      </c>
      <c r="E6" s="43" t="s">
        <v>19</v>
      </c>
      <c r="F6" s="43" t="s">
        <v>18</v>
      </c>
      <c r="G6" s="43" t="s">
        <v>7</v>
      </c>
      <c r="H6" s="43" t="s">
        <v>22</v>
      </c>
      <c r="I6" s="43" t="s">
        <v>21</v>
      </c>
      <c r="J6" s="43" t="s">
        <v>24</v>
      </c>
      <c r="K6" s="81" t="s">
        <v>44</v>
      </c>
      <c r="L6" s="104"/>
    </row>
    <row r="7" spans="1:12" s="6" customFormat="1" ht="15.75">
      <c r="A7" s="97" t="str">
        <f>+Nodrosinajums!B6</f>
        <v>Daudzeva</v>
      </c>
      <c r="B7" s="8">
        <v>2008</v>
      </c>
      <c r="C7" s="9"/>
      <c r="D7" s="20">
        <f>+E7*365</f>
        <v>28740.1</v>
      </c>
      <c r="E7" s="11">
        <v>78.739999999999995</v>
      </c>
      <c r="F7" s="20">
        <f>0.15*D7</f>
        <v>4311.0149999999994</v>
      </c>
      <c r="G7" s="10">
        <f>+F7/D7</f>
        <v>0.15</v>
      </c>
      <c r="H7" s="20">
        <f>+D7-F7</f>
        <v>24429.084999999999</v>
      </c>
      <c r="I7" s="20">
        <f>+H7-K7</f>
        <v>21229.084999999999</v>
      </c>
      <c r="J7" s="11">
        <f>+I7/365/Nodrosinajums!F6*1000</f>
        <v>151.46322060502283</v>
      </c>
      <c r="K7" s="105">
        <v>3200</v>
      </c>
      <c r="L7" s="106"/>
    </row>
    <row r="8" spans="1:12" s="6" customFormat="1" ht="15.75">
      <c r="A8" s="98"/>
      <c r="B8" s="8">
        <v>2009</v>
      </c>
      <c r="C8" s="9"/>
      <c r="D8" s="20">
        <f t="shared" ref="D8:D9" si="0">+E8*365</f>
        <v>24663.05</v>
      </c>
      <c r="E8" s="11">
        <v>67.569999999999993</v>
      </c>
      <c r="F8" s="20">
        <f t="shared" ref="F8:F9" si="1">0.15*D8</f>
        <v>3699.4574999999995</v>
      </c>
      <c r="G8" s="10">
        <f t="shared" ref="G8:G9" si="2">+F8/D8</f>
        <v>0.15</v>
      </c>
      <c r="H8" s="20">
        <f t="shared" ref="H8:H9" si="3">+D8-F8</f>
        <v>20963.592499999999</v>
      </c>
      <c r="I8" s="20">
        <f>+H8-K8</f>
        <v>17963.592499999999</v>
      </c>
      <c r="J8" s="11">
        <f>+I8/365/Nodrosinajums!F6*1000</f>
        <v>128.16490082762559</v>
      </c>
      <c r="K8" s="105">
        <v>3000</v>
      </c>
      <c r="L8" s="106"/>
    </row>
    <row r="9" spans="1:12" s="6" customFormat="1" ht="15.75">
      <c r="A9" s="99"/>
      <c r="B9" s="8">
        <v>2010</v>
      </c>
      <c r="C9" s="9"/>
      <c r="D9" s="20">
        <f t="shared" si="0"/>
        <v>27353.1</v>
      </c>
      <c r="E9" s="11">
        <v>74.94</v>
      </c>
      <c r="F9" s="20">
        <f t="shared" si="1"/>
        <v>4102.9649999999992</v>
      </c>
      <c r="G9" s="10">
        <f t="shared" si="2"/>
        <v>0.14999999999999997</v>
      </c>
      <c r="H9" s="20">
        <f t="shared" si="3"/>
        <v>23250.134999999998</v>
      </c>
      <c r="I9" s="20">
        <f>55.49*365</f>
        <v>20253.850000000002</v>
      </c>
      <c r="J9" s="11">
        <f>+I9/365/Nodrosinajums!F6*1000</f>
        <v>144.50520833333337</v>
      </c>
      <c r="K9" s="105">
        <f>+H9-I9</f>
        <v>2996.2849999999962</v>
      </c>
      <c r="L9" s="106"/>
    </row>
    <row r="10" spans="1:12" s="35" customFormat="1" ht="5.25" customHeight="1">
      <c r="A10" s="31"/>
      <c r="B10" s="32"/>
      <c r="C10" s="33"/>
      <c r="D10" s="27"/>
      <c r="E10" s="36"/>
      <c r="F10" s="33"/>
      <c r="G10" s="37"/>
      <c r="H10" s="33"/>
      <c r="I10" s="38"/>
      <c r="J10" s="36"/>
      <c r="K10" s="32"/>
      <c r="L10" s="32"/>
    </row>
    <row r="11" spans="1:12" s="4" customFormat="1" ht="15.75" customHeight="1">
      <c r="A11" s="21"/>
      <c r="B11" s="21" t="s">
        <v>41</v>
      </c>
      <c r="C11" s="49"/>
      <c r="D11" s="21"/>
      <c r="E11" s="48"/>
      <c r="F11" s="90" t="s">
        <v>58</v>
      </c>
      <c r="G11" s="107"/>
      <c r="H11" s="107"/>
      <c r="I11" s="107"/>
      <c r="J11" s="107"/>
      <c r="K11" s="107"/>
      <c r="L11" s="107"/>
    </row>
    <row r="12" spans="1:12" s="6" customFormat="1" ht="5.25" customHeight="1">
      <c r="B12" s="5"/>
    </row>
    <row r="13" spans="1:12" s="7" customFormat="1" ht="15.75">
      <c r="A13" s="63" t="s">
        <v>1</v>
      </c>
      <c r="B13" s="63" t="s">
        <v>16</v>
      </c>
      <c r="C13" s="63"/>
      <c r="D13" s="100" t="s">
        <v>11</v>
      </c>
      <c r="E13" s="101"/>
      <c r="F13" s="101"/>
      <c r="G13" s="101"/>
      <c r="H13" s="102"/>
      <c r="I13" s="102"/>
      <c r="J13" s="102"/>
      <c r="K13" s="102"/>
      <c r="L13" s="103"/>
    </row>
    <row r="14" spans="1:12" s="7" customFormat="1" ht="57.75" customHeight="1">
      <c r="A14" s="63"/>
      <c r="B14" s="63"/>
      <c r="C14" s="63"/>
      <c r="D14" s="63" t="s">
        <v>43</v>
      </c>
      <c r="E14" s="63"/>
      <c r="F14" s="81" t="s">
        <v>25</v>
      </c>
      <c r="G14" s="83"/>
      <c r="H14" s="63" t="s">
        <v>27</v>
      </c>
      <c r="I14" s="63"/>
      <c r="J14" s="63"/>
      <c r="K14" s="63"/>
      <c r="L14" s="63"/>
    </row>
    <row r="15" spans="1:12" s="7" customFormat="1" ht="33" customHeight="1">
      <c r="A15" s="63"/>
      <c r="B15" s="63"/>
      <c r="C15" s="63"/>
      <c r="D15" s="43" t="s">
        <v>18</v>
      </c>
      <c r="E15" s="43" t="s">
        <v>19</v>
      </c>
      <c r="F15" s="43" t="s">
        <v>18</v>
      </c>
      <c r="G15" s="43" t="s">
        <v>7</v>
      </c>
      <c r="H15" s="43" t="s">
        <v>22</v>
      </c>
      <c r="I15" s="43" t="s">
        <v>28</v>
      </c>
      <c r="J15" s="43" t="s">
        <v>24</v>
      </c>
      <c r="K15" s="81" t="s">
        <v>45</v>
      </c>
      <c r="L15" s="104"/>
    </row>
    <row r="16" spans="1:12" s="6" customFormat="1" ht="15.75">
      <c r="A16" s="97" t="str">
        <f>+A7</f>
        <v>Daudzeva</v>
      </c>
      <c r="B16" s="8">
        <v>2008</v>
      </c>
      <c r="C16" s="9"/>
      <c r="D16" s="20">
        <v>18124</v>
      </c>
      <c r="E16" s="11">
        <v>78.739999999999995</v>
      </c>
      <c r="F16" s="42">
        <f>0.1*D16</f>
        <v>1812.4</v>
      </c>
      <c r="G16" s="10">
        <f>+F16/D16</f>
        <v>0.1</v>
      </c>
      <c r="H16" s="20">
        <f>+D16-F16</f>
        <v>16311.6</v>
      </c>
      <c r="I16" s="20">
        <f>+H16-K16</f>
        <v>13111.6</v>
      </c>
      <c r="J16" s="11">
        <f>+I16/365/Nodrosinajums!J6*1000</f>
        <v>103.52216651533693</v>
      </c>
      <c r="K16" s="105">
        <f>+K7</f>
        <v>3200</v>
      </c>
      <c r="L16" s="106"/>
    </row>
    <row r="17" spans="1:12" s="6" customFormat="1" ht="15.75">
      <c r="A17" s="98"/>
      <c r="B17" s="8">
        <v>2009</v>
      </c>
      <c r="C17" s="9"/>
      <c r="D17" s="20">
        <v>18109</v>
      </c>
      <c r="E17" s="11">
        <v>67.569999999999993</v>
      </c>
      <c r="F17" s="42">
        <f t="shared" ref="F17" si="4">0.1*D17</f>
        <v>1810.9</v>
      </c>
      <c r="G17" s="10">
        <f t="shared" ref="G17:G18" si="5">+F17/D17</f>
        <v>0.1</v>
      </c>
      <c r="H17" s="20">
        <f t="shared" ref="H17:H18" si="6">+D17-F17</f>
        <v>16298.1</v>
      </c>
      <c r="I17" s="20">
        <f t="shared" ref="I17:I18" si="7">+H17-K17</f>
        <v>13298.1</v>
      </c>
      <c r="J17" s="11">
        <f>+I17/365/Nodrosinajums!J6*1000</f>
        <v>104.99467056176226</v>
      </c>
      <c r="K17" s="105">
        <f>+K8</f>
        <v>3000</v>
      </c>
      <c r="L17" s="106"/>
    </row>
    <row r="18" spans="1:12" s="6" customFormat="1" ht="15.75">
      <c r="A18" s="99"/>
      <c r="B18" s="8">
        <v>2010</v>
      </c>
      <c r="C18" s="9"/>
      <c r="D18" s="20">
        <v>24159</v>
      </c>
      <c r="E18" s="11">
        <v>74.94</v>
      </c>
      <c r="F18" s="42">
        <f>0.3*D18</f>
        <v>7247.7</v>
      </c>
      <c r="G18" s="10">
        <f t="shared" si="5"/>
        <v>0.3</v>
      </c>
      <c r="H18" s="20">
        <f t="shared" si="6"/>
        <v>16911.3</v>
      </c>
      <c r="I18" s="20">
        <f t="shared" si="7"/>
        <v>13915.015000000003</v>
      </c>
      <c r="J18" s="11">
        <f>+I18/365/Nodrosinajums!J6*1000</f>
        <v>109.86550076980778</v>
      </c>
      <c r="K18" s="105">
        <f>+K9</f>
        <v>2996.2849999999962</v>
      </c>
      <c r="L18" s="106"/>
    </row>
    <row r="19" spans="1:12" s="6" customFormat="1" ht="7.5" customHeight="1">
      <c r="A19" s="21"/>
      <c r="B19" s="27"/>
      <c r="C19" s="23"/>
      <c r="D19" s="27"/>
      <c r="E19" s="25"/>
      <c r="F19" s="24"/>
      <c r="G19" s="24"/>
      <c r="H19" s="26"/>
      <c r="I19" s="26"/>
      <c r="J19" s="25"/>
      <c r="K19" s="22"/>
      <c r="L19" s="22"/>
    </row>
    <row r="20" spans="1:12" s="4" customFormat="1" ht="15.75">
      <c r="A20" s="51" t="s">
        <v>42</v>
      </c>
      <c r="B20" s="51"/>
      <c r="C20" s="49"/>
      <c r="D20" s="51"/>
      <c r="E20" s="48"/>
      <c r="F20" s="51" t="s">
        <v>59</v>
      </c>
      <c r="G20" s="51"/>
      <c r="H20" s="49"/>
      <c r="I20" s="49"/>
      <c r="J20" s="52"/>
      <c r="K20" s="49"/>
      <c r="L20" s="49"/>
    </row>
    <row r="21" spans="1:12" s="6" customFormat="1" ht="15.75">
      <c r="B21" s="5"/>
    </row>
    <row r="22" spans="1:12" s="7" customFormat="1" ht="15.75">
      <c r="A22" s="63" t="s">
        <v>1</v>
      </c>
      <c r="B22" s="63" t="s">
        <v>16</v>
      </c>
      <c r="C22" s="63"/>
      <c r="D22" s="100" t="s">
        <v>10</v>
      </c>
      <c r="E22" s="101"/>
      <c r="F22" s="101"/>
      <c r="G22" s="101"/>
      <c r="H22" s="102"/>
      <c r="I22" s="102"/>
      <c r="J22" s="102"/>
      <c r="K22" s="102"/>
      <c r="L22" s="103"/>
    </row>
    <row r="23" spans="1:12" s="7" customFormat="1" ht="33" customHeight="1">
      <c r="A23" s="63"/>
      <c r="B23" s="63"/>
      <c r="C23" s="63"/>
      <c r="D23" s="63" t="s">
        <v>17</v>
      </c>
      <c r="E23" s="63"/>
      <c r="F23" s="81" t="s">
        <v>23</v>
      </c>
      <c r="G23" s="83"/>
      <c r="H23" s="63" t="s">
        <v>20</v>
      </c>
      <c r="I23" s="63"/>
      <c r="J23" s="63"/>
      <c r="K23" s="63"/>
      <c r="L23" s="63"/>
    </row>
    <row r="24" spans="1:12" s="7" customFormat="1" ht="33" customHeight="1">
      <c r="A24" s="63"/>
      <c r="B24" s="63"/>
      <c r="C24" s="63"/>
      <c r="D24" s="43" t="s">
        <v>18</v>
      </c>
      <c r="E24" s="43" t="s">
        <v>19</v>
      </c>
      <c r="F24" s="43" t="s">
        <v>18</v>
      </c>
      <c r="G24" s="43" t="s">
        <v>7</v>
      </c>
      <c r="H24" s="43" t="s">
        <v>22</v>
      </c>
      <c r="I24" s="43" t="s">
        <v>21</v>
      </c>
      <c r="J24" s="43" t="s">
        <v>24</v>
      </c>
      <c r="K24" s="81" t="s">
        <v>46</v>
      </c>
      <c r="L24" s="104"/>
    </row>
    <row r="25" spans="1:12" s="6" customFormat="1" ht="15.75">
      <c r="A25" s="97" t="str">
        <f>+Nodrosinajums!B7</f>
        <v>Sunākste</v>
      </c>
      <c r="B25" s="8">
        <v>2008</v>
      </c>
      <c r="C25" s="9"/>
      <c r="D25" s="9">
        <v>13590</v>
      </c>
      <c r="E25" s="11">
        <f>+D25/365</f>
        <v>37.232876712328768</v>
      </c>
      <c r="F25" s="42" t="s">
        <v>29</v>
      </c>
      <c r="G25" s="58" t="s">
        <v>29</v>
      </c>
      <c r="H25" s="42" t="s">
        <v>29</v>
      </c>
      <c r="I25" s="42" t="s">
        <v>29</v>
      </c>
      <c r="J25" s="59" t="s">
        <v>29</v>
      </c>
      <c r="K25" s="57" t="s">
        <v>29</v>
      </c>
      <c r="L25" s="60"/>
    </row>
    <row r="26" spans="1:12" s="6" customFormat="1" ht="15.75">
      <c r="A26" s="98"/>
      <c r="B26" s="8">
        <v>2009</v>
      </c>
      <c r="C26" s="9"/>
      <c r="D26" s="9">
        <v>20075</v>
      </c>
      <c r="E26" s="11">
        <f t="shared" ref="E26:E27" si="8">+D26/365</f>
        <v>55</v>
      </c>
      <c r="F26" s="42" t="s">
        <v>29</v>
      </c>
      <c r="G26" s="58" t="s">
        <v>29</v>
      </c>
      <c r="H26" s="42" t="s">
        <v>29</v>
      </c>
      <c r="I26" s="42" t="s">
        <v>29</v>
      </c>
      <c r="J26" s="59" t="s">
        <v>29</v>
      </c>
      <c r="K26" s="57" t="s">
        <v>29</v>
      </c>
      <c r="L26" s="60"/>
    </row>
    <row r="27" spans="1:12" s="6" customFormat="1" ht="15.75">
      <c r="A27" s="99"/>
      <c r="B27" s="8">
        <v>2010</v>
      </c>
      <c r="C27" s="9"/>
      <c r="D27" s="12">
        <v>20075</v>
      </c>
      <c r="E27" s="11">
        <f t="shared" si="8"/>
        <v>55</v>
      </c>
      <c r="F27" s="42" t="s">
        <v>29</v>
      </c>
      <c r="G27" s="58" t="s">
        <v>29</v>
      </c>
      <c r="H27" s="42" t="s">
        <v>29</v>
      </c>
      <c r="I27" s="42" t="s">
        <v>29</v>
      </c>
      <c r="J27" s="59" t="s">
        <v>29</v>
      </c>
      <c r="K27" s="57" t="s">
        <v>29</v>
      </c>
      <c r="L27" s="60"/>
    </row>
    <row r="28" spans="1:12" s="6" customFormat="1" ht="0.75" customHeight="1">
      <c r="A28" s="21"/>
      <c r="B28" s="27"/>
      <c r="C28" s="23"/>
      <c r="D28" s="24"/>
      <c r="E28" s="25"/>
      <c r="F28" s="26"/>
      <c r="G28" s="30"/>
      <c r="H28" s="26"/>
      <c r="I28" s="26"/>
      <c r="J28" s="25"/>
      <c r="K28" s="26"/>
      <c r="L28" s="40"/>
    </row>
    <row r="29" spans="1:12" s="4" customFormat="1" ht="15.75">
      <c r="A29" s="21"/>
      <c r="B29" s="49" t="s">
        <v>41</v>
      </c>
      <c r="C29" s="49"/>
      <c r="D29" s="49"/>
      <c r="E29" s="48"/>
      <c r="F29" s="50" t="s">
        <v>29</v>
      </c>
      <c r="G29" s="50"/>
      <c r="H29" s="49"/>
      <c r="I29" s="49"/>
      <c r="J29" s="50"/>
      <c r="K29" s="49"/>
      <c r="L29" s="49"/>
    </row>
    <row r="30" spans="1:12" s="6" customFormat="1" ht="5.25" customHeight="1">
      <c r="B30" s="5"/>
    </row>
    <row r="31" spans="1:12" s="7" customFormat="1" ht="15.75">
      <c r="A31" s="63" t="s">
        <v>1</v>
      </c>
      <c r="B31" s="63" t="s">
        <v>16</v>
      </c>
      <c r="C31" s="63"/>
      <c r="D31" s="100" t="s">
        <v>11</v>
      </c>
      <c r="E31" s="101"/>
      <c r="F31" s="101"/>
      <c r="G31" s="101"/>
      <c r="H31" s="102"/>
      <c r="I31" s="102"/>
      <c r="J31" s="102"/>
      <c r="K31" s="102"/>
      <c r="L31" s="103"/>
    </row>
    <row r="32" spans="1:12" s="7" customFormat="1" ht="33" customHeight="1">
      <c r="A32" s="63"/>
      <c r="B32" s="63"/>
      <c r="C32" s="63"/>
      <c r="D32" s="63" t="s">
        <v>26</v>
      </c>
      <c r="E32" s="63"/>
      <c r="F32" s="81" t="s">
        <v>25</v>
      </c>
      <c r="G32" s="83"/>
      <c r="H32" s="63" t="s">
        <v>27</v>
      </c>
      <c r="I32" s="63"/>
      <c r="J32" s="63"/>
      <c r="K32" s="63"/>
      <c r="L32" s="63"/>
    </row>
    <row r="33" spans="1:13" s="7" customFormat="1" ht="33" customHeight="1">
      <c r="A33" s="63"/>
      <c r="B33" s="63"/>
      <c r="C33" s="63"/>
      <c r="D33" s="43" t="s">
        <v>18</v>
      </c>
      <c r="E33" s="43" t="s">
        <v>19</v>
      </c>
      <c r="F33" s="43" t="s">
        <v>18</v>
      </c>
      <c r="G33" s="43" t="s">
        <v>7</v>
      </c>
      <c r="H33" s="43" t="s">
        <v>22</v>
      </c>
      <c r="I33" s="43" t="s">
        <v>28</v>
      </c>
      <c r="J33" s="43" t="s">
        <v>24</v>
      </c>
      <c r="K33" s="81" t="s">
        <v>45</v>
      </c>
      <c r="L33" s="83"/>
    </row>
    <row r="34" spans="1:13" s="6" customFormat="1" ht="15.75">
      <c r="A34" s="97" t="str">
        <f>+A25</f>
        <v>Sunākste</v>
      </c>
      <c r="B34" s="8">
        <v>2008</v>
      </c>
      <c r="C34" s="9"/>
      <c r="D34" s="20">
        <v>8450</v>
      </c>
      <c r="E34" s="11">
        <f>+D34/365</f>
        <v>23.150684931506849</v>
      </c>
      <c r="F34" s="42" t="s">
        <v>29</v>
      </c>
      <c r="G34" s="58" t="s">
        <v>29</v>
      </c>
      <c r="H34" s="42" t="s">
        <v>29</v>
      </c>
      <c r="I34" s="42" t="s">
        <v>29</v>
      </c>
      <c r="J34" s="59" t="s">
        <v>29</v>
      </c>
      <c r="K34" s="57" t="s">
        <v>29</v>
      </c>
      <c r="L34" s="60"/>
      <c r="M34" s="29" t="e">
        <f>+H34+F34-D34</f>
        <v>#VALUE!</v>
      </c>
    </row>
    <row r="35" spans="1:13" s="6" customFormat="1" ht="15.75">
      <c r="A35" s="98"/>
      <c r="B35" s="8">
        <v>2009</v>
      </c>
      <c r="C35" s="9"/>
      <c r="D35" s="20">
        <v>5377</v>
      </c>
      <c r="E35" s="11">
        <f t="shared" ref="E35:E36" si="9">+D35/365</f>
        <v>14.731506849315069</v>
      </c>
      <c r="F35" s="42" t="s">
        <v>29</v>
      </c>
      <c r="G35" s="58" t="s">
        <v>29</v>
      </c>
      <c r="H35" s="42" t="s">
        <v>29</v>
      </c>
      <c r="I35" s="42" t="s">
        <v>29</v>
      </c>
      <c r="J35" s="59" t="s">
        <v>29</v>
      </c>
      <c r="K35" s="57" t="s">
        <v>29</v>
      </c>
      <c r="L35" s="60"/>
      <c r="M35" s="29" t="e">
        <f t="shared" ref="M35:M36" si="10">+H35+F35-D35</f>
        <v>#VALUE!</v>
      </c>
    </row>
    <row r="36" spans="1:13" s="6" customFormat="1" ht="15.75">
      <c r="A36" s="99"/>
      <c r="B36" s="8">
        <v>2010</v>
      </c>
      <c r="C36" s="9"/>
      <c r="D36" s="20">
        <v>6034</v>
      </c>
      <c r="E36" s="11">
        <f t="shared" si="9"/>
        <v>16.531506849315068</v>
      </c>
      <c r="F36" s="42" t="s">
        <v>29</v>
      </c>
      <c r="G36" s="58" t="s">
        <v>29</v>
      </c>
      <c r="H36" s="42" t="s">
        <v>29</v>
      </c>
      <c r="I36" s="42" t="s">
        <v>29</v>
      </c>
      <c r="J36" s="59" t="s">
        <v>29</v>
      </c>
      <c r="K36" s="57" t="s">
        <v>29</v>
      </c>
      <c r="L36" s="60"/>
      <c r="M36" s="29" t="e">
        <f t="shared" si="10"/>
        <v>#VALUE!</v>
      </c>
    </row>
    <row r="37" spans="1:13" s="35" customFormat="1" ht="3" customHeight="1">
      <c r="A37" s="31"/>
      <c r="B37" s="92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34"/>
    </row>
    <row r="38" spans="1:13" s="4" customFormat="1" ht="15.75">
      <c r="A38" s="21"/>
      <c r="B38" s="51" t="s">
        <v>42</v>
      </c>
      <c r="C38" s="49"/>
      <c r="D38" s="51"/>
      <c r="E38" s="48"/>
      <c r="F38" s="48"/>
      <c r="G38" s="51" t="s">
        <v>29</v>
      </c>
      <c r="H38" s="49"/>
      <c r="I38" s="49"/>
      <c r="J38" s="52"/>
      <c r="K38" s="49"/>
      <c r="L38" s="49"/>
    </row>
    <row r="40" spans="1:13" s="7" customFormat="1" ht="15.75">
      <c r="A40" s="63" t="s">
        <v>1</v>
      </c>
      <c r="B40" s="63" t="s">
        <v>16</v>
      </c>
      <c r="C40" s="63"/>
      <c r="D40" s="100" t="s">
        <v>10</v>
      </c>
      <c r="E40" s="101"/>
      <c r="F40" s="101"/>
      <c r="G40" s="101"/>
      <c r="H40" s="102"/>
      <c r="I40" s="102"/>
      <c r="J40" s="102"/>
      <c r="K40" s="102"/>
      <c r="L40" s="103"/>
    </row>
    <row r="41" spans="1:13" s="7" customFormat="1" ht="33" customHeight="1">
      <c r="A41" s="63"/>
      <c r="B41" s="63"/>
      <c r="C41" s="63"/>
      <c r="D41" s="63" t="s">
        <v>17</v>
      </c>
      <c r="E41" s="63"/>
      <c r="F41" s="81" t="s">
        <v>23</v>
      </c>
      <c r="G41" s="83"/>
      <c r="H41" s="63" t="s">
        <v>20</v>
      </c>
      <c r="I41" s="63"/>
      <c r="J41" s="63"/>
      <c r="K41" s="63"/>
      <c r="L41" s="63"/>
    </row>
    <row r="42" spans="1:13" s="7" customFormat="1" ht="33" customHeight="1">
      <c r="A42" s="63"/>
      <c r="B42" s="63"/>
      <c r="C42" s="63"/>
      <c r="D42" s="43" t="s">
        <v>18</v>
      </c>
      <c r="E42" s="43" t="s">
        <v>19</v>
      </c>
      <c r="F42" s="43" t="s">
        <v>18</v>
      </c>
      <c r="G42" s="43" t="s">
        <v>7</v>
      </c>
      <c r="H42" s="43" t="s">
        <v>22</v>
      </c>
      <c r="I42" s="43" t="s">
        <v>21</v>
      </c>
      <c r="J42" s="43" t="s">
        <v>24</v>
      </c>
      <c r="K42" s="81" t="s">
        <v>46</v>
      </c>
      <c r="L42" s="104"/>
    </row>
    <row r="43" spans="1:13" s="6" customFormat="1" ht="15.75" hidden="1">
      <c r="A43" s="94" t="str">
        <f>+Nodrosinajums!B8</f>
        <v>Sērene</v>
      </c>
      <c r="B43" s="8">
        <v>2008</v>
      </c>
      <c r="C43" s="9"/>
      <c r="D43" s="9"/>
      <c r="E43" s="11"/>
      <c r="F43" s="20"/>
      <c r="G43" s="28"/>
      <c r="H43" s="20"/>
      <c r="I43" s="9"/>
      <c r="J43" s="9"/>
      <c r="K43" s="61"/>
      <c r="L43" s="62"/>
    </row>
    <row r="44" spans="1:13" s="6" customFormat="1" ht="15.75" hidden="1">
      <c r="A44" s="95"/>
      <c r="B44" s="8">
        <v>2009</v>
      </c>
      <c r="C44" s="9"/>
      <c r="D44" s="9"/>
      <c r="E44" s="11"/>
      <c r="F44" s="20"/>
      <c r="G44" s="28"/>
      <c r="H44" s="20"/>
      <c r="I44" s="9"/>
      <c r="J44" s="9"/>
      <c r="K44" s="61"/>
      <c r="L44" s="62"/>
    </row>
    <row r="45" spans="1:13" s="6" customFormat="1" ht="15.75">
      <c r="A45" s="96"/>
      <c r="B45" s="8">
        <v>2010</v>
      </c>
      <c r="C45" s="9"/>
      <c r="D45" s="12">
        <f>12000+500</f>
        <v>12500</v>
      </c>
      <c r="E45" s="11">
        <f t="shared" ref="E45" si="11">+D45/365</f>
        <v>34.246575342465754</v>
      </c>
      <c r="F45" s="20">
        <v>500</v>
      </c>
      <c r="G45" s="28">
        <f t="shared" ref="G45" si="12">+F45/D45</f>
        <v>0.04</v>
      </c>
      <c r="H45" s="20">
        <v>12000</v>
      </c>
      <c r="I45" s="20">
        <f>+H45-K45</f>
        <v>11600</v>
      </c>
      <c r="J45" s="11">
        <f>+I45/365/Nodrosinajums!F8*1000</f>
        <v>162.97857393747805</v>
      </c>
      <c r="K45" s="61">
        <v>400</v>
      </c>
      <c r="L45" s="62"/>
    </row>
    <row r="46" spans="1:13" s="6" customFormat="1" ht="21.75" customHeight="1">
      <c r="A46" s="21"/>
      <c r="B46" s="27" t="s">
        <v>63</v>
      </c>
      <c r="C46" s="23"/>
      <c r="D46" s="24"/>
      <c r="E46" s="25"/>
      <c r="F46" s="26"/>
      <c r="G46" s="30"/>
      <c r="H46" s="26"/>
      <c r="I46" s="26"/>
      <c r="J46" s="25"/>
      <c r="K46" s="26"/>
      <c r="L46" s="40"/>
    </row>
    <row r="47" spans="1:13" s="4" customFormat="1" ht="15.75">
      <c r="A47" s="21"/>
      <c r="B47" s="48"/>
      <c r="C47" s="49"/>
      <c r="D47" s="49" t="s">
        <v>41</v>
      </c>
      <c r="E47" s="48"/>
      <c r="F47" s="48"/>
      <c r="G47" s="50" t="s">
        <v>64</v>
      </c>
      <c r="H47" s="49"/>
      <c r="I47" s="49"/>
      <c r="J47" s="50"/>
      <c r="K47" s="49"/>
      <c r="L47" s="49"/>
    </row>
    <row r="48" spans="1:13" s="6" customFormat="1" ht="5.25" customHeight="1">
      <c r="B48" s="5"/>
    </row>
    <row r="49" spans="1:13" s="7" customFormat="1" ht="15.75">
      <c r="A49" s="63" t="s">
        <v>1</v>
      </c>
      <c r="B49" s="63" t="s">
        <v>16</v>
      </c>
      <c r="C49" s="63"/>
      <c r="D49" s="100" t="s">
        <v>11</v>
      </c>
      <c r="E49" s="101"/>
      <c r="F49" s="101"/>
      <c r="G49" s="101"/>
      <c r="H49" s="102"/>
      <c r="I49" s="102"/>
      <c r="J49" s="102"/>
      <c r="K49" s="102"/>
      <c r="L49" s="103"/>
    </row>
    <row r="50" spans="1:13" s="7" customFormat="1" ht="33" customHeight="1">
      <c r="A50" s="63"/>
      <c r="B50" s="63"/>
      <c r="C50" s="63"/>
      <c r="D50" s="63" t="s">
        <v>26</v>
      </c>
      <c r="E50" s="63"/>
      <c r="F50" s="81" t="s">
        <v>25</v>
      </c>
      <c r="G50" s="83"/>
      <c r="H50" s="63" t="s">
        <v>27</v>
      </c>
      <c r="I50" s="63"/>
      <c r="J50" s="63"/>
      <c r="K50" s="63"/>
      <c r="L50" s="63"/>
    </row>
    <row r="51" spans="1:13" s="7" customFormat="1" ht="33" customHeight="1">
      <c r="A51" s="63"/>
      <c r="B51" s="63"/>
      <c r="C51" s="63"/>
      <c r="D51" s="43" t="s">
        <v>18</v>
      </c>
      <c r="E51" s="43" t="s">
        <v>19</v>
      </c>
      <c r="F51" s="43" t="s">
        <v>18</v>
      </c>
      <c r="G51" s="43" t="s">
        <v>7</v>
      </c>
      <c r="H51" s="43" t="s">
        <v>22</v>
      </c>
      <c r="I51" s="43" t="s">
        <v>28</v>
      </c>
      <c r="J51" s="43" t="s">
        <v>24</v>
      </c>
      <c r="K51" s="81" t="s">
        <v>45</v>
      </c>
      <c r="L51" s="83"/>
    </row>
    <row r="52" spans="1:13" s="6" customFormat="1" ht="15.75" hidden="1">
      <c r="A52" s="94" t="str">
        <f>+A43</f>
        <v>Sērene</v>
      </c>
      <c r="B52" s="8">
        <v>2008</v>
      </c>
      <c r="C52" s="9"/>
      <c r="D52" s="20"/>
      <c r="E52" s="11"/>
      <c r="F52" s="42"/>
      <c r="G52" s="58"/>
      <c r="H52" s="20"/>
      <c r="I52" s="42"/>
      <c r="J52" s="42"/>
      <c r="K52" s="57"/>
      <c r="L52" s="39"/>
      <c r="M52" s="29">
        <f>+H52+F52-D52</f>
        <v>0</v>
      </c>
    </row>
    <row r="53" spans="1:13" s="6" customFormat="1" ht="15.75" hidden="1">
      <c r="A53" s="95"/>
      <c r="B53" s="8">
        <v>2009</v>
      </c>
      <c r="C53" s="9"/>
      <c r="D53" s="20"/>
      <c r="E53" s="11"/>
      <c r="F53" s="42"/>
      <c r="G53" s="58"/>
      <c r="H53" s="20"/>
      <c r="I53" s="42"/>
      <c r="J53" s="42"/>
      <c r="K53" s="57"/>
      <c r="L53" s="39"/>
      <c r="M53" s="29">
        <f t="shared" ref="M53:M54" si="13">+H53+F53-D53</f>
        <v>0</v>
      </c>
    </row>
    <row r="54" spans="1:13" s="6" customFormat="1" ht="15.75">
      <c r="A54" s="96"/>
      <c r="B54" s="8">
        <v>2010</v>
      </c>
      <c r="C54" s="9"/>
      <c r="D54" s="42" t="s">
        <v>29</v>
      </c>
      <c r="E54" s="59" t="s">
        <v>29</v>
      </c>
      <c r="F54" s="42" t="s">
        <v>29</v>
      </c>
      <c r="G54" s="58" t="s">
        <v>29</v>
      </c>
      <c r="H54" s="20">
        <f>+I54+K54</f>
        <v>10400</v>
      </c>
      <c r="I54" s="42">
        <v>10000</v>
      </c>
      <c r="J54" s="59">
        <f>+I54/365/Nodrosinajums!J8*1000</f>
        <v>140.49877063575696</v>
      </c>
      <c r="K54" s="57">
        <f>+K45</f>
        <v>400</v>
      </c>
      <c r="L54" s="39"/>
      <c r="M54" s="29" t="e">
        <f t="shared" si="13"/>
        <v>#VALUE!</v>
      </c>
    </row>
    <row r="55" spans="1:13" s="35" customFormat="1" ht="21" customHeight="1">
      <c r="A55" s="31"/>
      <c r="B55" s="92" t="s">
        <v>62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34"/>
    </row>
    <row r="56" spans="1:13" s="4" customFormat="1" ht="18" customHeight="1">
      <c r="A56" s="21"/>
      <c r="B56" s="56" t="s">
        <v>42</v>
      </c>
      <c r="C56" s="49"/>
      <c r="D56" s="51"/>
      <c r="E56" s="48"/>
      <c r="F56" s="48"/>
      <c r="G56" s="90" t="s">
        <v>29</v>
      </c>
      <c r="H56" s="91"/>
      <c r="I56" s="91"/>
      <c r="J56" s="91"/>
      <c r="K56" s="91"/>
      <c r="L56" s="91"/>
    </row>
  </sheetData>
  <mergeCells count="64">
    <mergeCell ref="D50:E50"/>
    <mergeCell ref="F50:G50"/>
    <mergeCell ref="H50:L50"/>
    <mergeCell ref="K51:L51"/>
    <mergeCell ref="C13:C15"/>
    <mergeCell ref="B4:B6"/>
    <mergeCell ref="C4:C6"/>
    <mergeCell ref="K42:L42"/>
    <mergeCell ref="A43:A45"/>
    <mergeCell ref="D4:L4"/>
    <mergeCell ref="D13:L13"/>
    <mergeCell ref="D14:E14"/>
    <mergeCell ref="F14:G14"/>
    <mergeCell ref="H14:L14"/>
    <mergeCell ref="D5:E5"/>
    <mergeCell ref="F5:G5"/>
    <mergeCell ref="H5:L5"/>
    <mergeCell ref="K7:L7"/>
    <mergeCell ref="K8:L8"/>
    <mergeCell ref="K9:L9"/>
    <mergeCell ref="A25:A27"/>
    <mergeCell ref="A4:A6"/>
    <mergeCell ref="A7:A9"/>
    <mergeCell ref="A13:A15"/>
    <mergeCell ref="B13:B15"/>
    <mergeCell ref="K6:L6"/>
    <mergeCell ref="F23:G23"/>
    <mergeCell ref="H23:L23"/>
    <mergeCell ref="K16:L16"/>
    <mergeCell ref="K17:L17"/>
    <mergeCell ref="K18:L18"/>
    <mergeCell ref="K15:L15"/>
    <mergeCell ref="F11:L11"/>
    <mergeCell ref="A16:A18"/>
    <mergeCell ref="A22:A24"/>
    <mergeCell ref="B22:B24"/>
    <mergeCell ref="C22:C24"/>
    <mergeCell ref="D22:L22"/>
    <mergeCell ref="D23:E23"/>
    <mergeCell ref="K24:L24"/>
    <mergeCell ref="A31:A33"/>
    <mergeCell ref="B31:B33"/>
    <mergeCell ref="C31:C33"/>
    <mergeCell ref="D31:L31"/>
    <mergeCell ref="D32:E32"/>
    <mergeCell ref="F32:G32"/>
    <mergeCell ref="H32:L32"/>
    <mergeCell ref="K33:L33"/>
    <mergeCell ref="G56:L56"/>
    <mergeCell ref="B37:L37"/>
    <mergeCell ref="B55:L55"/>
    <mergeCell ref="A52:A54"/>
    <mergeCell ref="A34:A36"/>
    <mergeCell ref="A40:A42"/>
    <mergeCell ref="B40:B42"/>
    <mergeCell ref="C40:C42"/>
    <mergeCell ref="D40:L40"/>
    <mergeCell ref="D41:E41"/>
    <mergeCell ref="F41:G41"/>
    <mergeCell ref="H41:L41"/>
    <mergeCell ref="A49:A51"/>
    <mergeCell ref="B49:B51"/>
    <mergeCell ref="C49:C51"/>
    <mergeCell ref="D49:L4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20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Nodrosinajums</vt:lpstr>
      <vt:lpstr>Pakalpoj-sn</vt:lpstr>
      <vt:lpstr>U-K-apjomi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2012-01-31T11:00:47Z</cp:lastPrinted>
  <dcterms:created xsi:type="dcterms:W3CDTF">2011-12-13T13:06:12Z</dcterms:created>
  <dcterms:modified xsi:type="dcterms:W3CDTF">2012-01-31T11:03:53Z</dcterms:modified>
</cp:coreProperties>
</file>